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C673BDF1-2D43-4F5D-8E6D-DC9C27CFF12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0" i="3" l="1"/>
  <c r="S51" i="3"/>
  <c r="S52" i="3"/>
  <c r="S53" i="3"/>
  <c r="S54" i="3"/>
  <c r="W32" i="3"/>
  <c r="Z24" i="3"/>
  <c r="M54" i="3"/>
  <c r="M53" i="3"/>
  <c r="M52" i="3"/>
  <c r="M51" i="3"/>
  <c r="L50" i="3"/>
  <c r="K50" i="3"/>
  <c r="J50" i="3"/>
  <c r="R50" i="3"/>
  <c r="Q50" i="3"/>
  <c r="P50" i="3"/>
  <c r="T24" i="3"/>
  <c r="N24" i="3"/>
  <c r="F50" i="3"/>
  <c r="E50" i="3"/>
  <c r="D50" i="3"/>
  <c r="M50" i="3" l="1"/>
  <c r="H24" i="3"/>
  <c r="G20" i="3"/>
  <c r="M34" i="3" l="1"/>
  <c r="X24" i="3" l="1"/>
  <c r="W24" i="3"/>
  <c r="V24" i="3"/>
  <c r="R24" i="3"/>
  <c r="Q24" i="3"/>
  <c r="P24" i="3"/>
  <c r="L24" i="3"/>
  <c r="K24" i="3"/>
  <c r="J24" i="3"/>
  <c r="F24" i="3"/>
  <c r="G24" i="3" s="1"/>
  <c r="E24" i="3"/>
  <c r="D24" i="3"/>
  <c r="S24" i="3" l="1"/>
  <c r="Y24" i="3"/>
  <c r="M24" i="3"/>
  <c r="Y54" i="3"/>
  <c r="Y53" i="3"/>
  <c r="Y52" i="3"/>
  <c r="Y51" i="3"/>
  <c r="Y50" i="3"/>
  <c r="S50" i="3"/>
  <c r="G53" i="3"/>
  <c r="G54" i="3"/>
  <c r="Z39" i="3"/>
  <c r="X39" i="3"/>
  <c r="W39" i="3"/>
  <c r="V39" i="3"/>
  <c r="Y38" i="3"/>
  <c r="Y37" i="3"/>
  <c r="Y36" i="3"/>
  <c r="Y35" i="3"/>
  <c r="Y34" i="3"/>
  <c r="Y33" i="3"/>
  <c r="Y32" i="3"/>
  <c r="Y31" i="3"/>
  <c r="Y30" i="3"/>
  <c r="Y29" i="3"/>
  <c r="Y28" i="3"/>
  <c r="W40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<sst xmlns="http://schemas.openxmlformats.org/spreadsheetml/2006/main" count="199" uniqueCount="110">
  <si>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</si>
  <si>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</si>
  <si>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</si>
  <si>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</si>
  <si>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</si>
  <si>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</si>
  <si>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</si>
  <si>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</si>
  <si>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</si>
  <si>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</si>
  <si>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</si>
  <si>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</si>
  <si>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</si>
  <si>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</si>
  <si>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</si>
  <si>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</si>
  <si>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</si>
  <si>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</si>
  <si>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</si>
  <si>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</si>
  <si>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</si>
  <si>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</si>
  <si>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</si>
  <si>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</si>
  <si>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</si>
  <si>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</si>
  <si>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</si>
  <si>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</si>
  <si>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</si>
  <si>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</si>
  <si>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</si>
  <si>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</si>
  <si>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</si>
  <si>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</si>
  <si>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</si>
  <si>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</si>
  <si>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</si>
  <si>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</si>
  <si>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</si>
  <si>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</si>
  <si>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</si>
  <si>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</si>
  <si>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</si>
  <si>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</si>
  <si>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</si>
  <si>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</si>
  <si>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</si>
  <si>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</si>
  <si>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</si>
  <si>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</si>
  <si>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</si>
  <si>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</si>
  <si>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</si>
  <si>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</si>
  <si>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</si>
  <si>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</si>
  <si>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</si>
  <si>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</si>
  <si>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</si>
  <si>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</si>
  <si>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</si>
  <si>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</si>
  <si>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</si>
  <si>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</si>
  <si>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</si>
  <si>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</si>
  <si>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</si>
  <si>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</si>
  <si>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</si>
  <si>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</si>
  <si>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</si>
  <si>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</si>
  <si>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</si>
  <si>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</si>
  <si>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</si>
  <si>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</si>
  <si>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</si>
  <si>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</si>
  <si>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</si>
  <si>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</si>
  <si>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</si>
  <si>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</si>
  <si>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</si>
  <si>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</si>
  <si>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</si>
  <si>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</si>
  <si>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</si>
  <si>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</si>
  <si>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</si>
  <si>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</si>
  <si>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</si>
  <si>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</si>
  <si>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</si>
  <si>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</si>
  <si>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</si>
  <si>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</si>
  <si>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</si>
  <si>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</si>
  <si>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</si>
  <si>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</si>
  <si>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</si>
  <si>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</si>
  <si>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</si>
  <si>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</si>
  <si>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</si>
  <si>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Mateřská škola Chomutov, příspěvková organizace</t>
  </si>
  <si>
    <t>Jiráskova 4335, 430 03  Chomutov</t>
  </si>
  <si>
    <t>Zvýšení žádosti o příspěvek ziřzovatele především s ohledem na vyšší odpisy oproti roku 2021-*související s předaným majetkem od zřizovatele. Ostatní položky které se oproti roku 2021 navýšili (služby,materiál) byly pořešeny snížením nákladů na opravy a údržbu.</t>
  </si>
  <si>
    <t>Bc. Eliška Smetanová</t>
  </si>
  <si>
    <t>Ing. Jitka Svobodová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</si>
</sst>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5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276"/>
  <sheetViews>
    <sheetView showGridLines="0" tabSelected="1" zoomScale="80" zoomScaleNormal="80" zoomScaleSheetLayoutView="80" workbookViewId="0">
      <selection activeCell="H76" sqref="H7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0" t="s">
        <v>105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72744260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1" t="s">
        <v>106</v>
      </c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2" t="s">
        <v>37</v>
      </c>
      <c r="C10" s="205" t="s">
        <v>38</v>
      </c>
      <c r="D10" s="186" t="s">
        <v>100</v>
      </c>
      <c r="E10" s="187"/>
      <c r="F10" s="187"/>
      <c r="G10" s="187"/>
      <c r="H10" s="187"/>
      <c r="I10" s="188"/>
      <c r="J10" s="186" t="s">
        <v>101</v>
      </c>
      <c r="K10" s="187"/>
      <c r="L10" s="187"/>
      <c r="M10" s="187"/>
      <c r="N10" s="187"/>
      <c r="O10" s="188"/>
      <c r="P10" s="186" t="s">
        <v>102</v>
      </c>
      <c r="Q10" s="187"/>
      <c r="R10" s="187"/>
      <c r="S10" s="187"/>
      <c r="T10" s="187"/>
      <c r="U10" s="188"/>
      <c r="V10" s="186" t="s">
        <v>103</v>
      </c>
      <c r="W10" s="187"/>
      <c r="X10" s="187"/>
      <c r="Y10" s="187"/>
      <c r="Z10" s="187"/>
      <c r="AA10" s="188"/>
      <c r="AB10" s="169" t="s">
        <v>104</v>
      </c>
      <c r="AC10" s="4"/>
      <c r="AD10" s="4"/>
    </row>
    <row r="11" spans="1:30" ht="30.75" customHeight="1" thickBot="1" x14ac:dyDescent="0.3">
      <c r="A11" s="5"/>
      <c r="B11" s="213"/>
      <c r="C11" s="206"/>
      <c r="D11" s="172" t="s">
        <v>39</v>
      </c>
      <c r="E11" s="173"/>
      <c r="F11" s="173"/>
      <c r="G11" s="174"/>
      <c r="H11" s="9" t="s">
        <v>40</v>
      </c>
      <c r="I11" s="9" t="s">
        <v>61</v>
      </c>
      <c r="J11" s="172" t="s">
        <v>39</v>
      </c>
      <c r="K11" s="173"/>
      <c r="L11" s="173"/>
      <c r="M11" s="174"/>
      <c r="N11" s="9" t="s">
        <v>40</v>
      </c>
      <c r="O11" s="9" t="s">
        <v>61</v>
      </c>
      <c r="P11" s="172" t="s">
        <v>39</v>
      </c>
      <c r="Q11" s="173"/>
      <c r="R11" s="173"/>
      <c r="S11" s="174"/>
      <c r="T11" s="9" t="s">
        <v>40</v>
      </c>
      <c r="U11" s="9" t="s">
        <v>61</v>
      </c>
      <c r="V11" s="172" t="s">
        <v>39</v>
      </c>
      <c r="W11" s="173"/>
      <c r="X11" s="173"/>
      <c r="Y11" s="174"/>
      <c r="Z11" s="9" t="s">
        <v>40</v>
      </c>
      <c r="AA11" s="9" t="s">
        <v>61</v>
      </c>
      <c r="AB11" s="170"/>
      <c r="AC11" s="4"/>
      <c r="AD11" s="4"/>
    </row>
    <row r="12" spans="1:30" ht="15.75" customHeight="1" thickBot="1" x14ac:dyDescent="0.3">
      <c r="A12" s="5"/>
      <c r="B12" s="213"/>
      <c r="C12" s="207"/>
      <c r="D12" s="175" t="s">
        <v>62</v>
      </c>
      <c r="E12" s="176"/>
      <c r="F12" s="176"/>
      <c r="G12" s="176"/>
      <c r="H12" s="176"/>
      <c r="I12" s="177"/>
      <c r="J12" s="175" t="s">
        <v>62</v>
      </c>
      <c r="K12" s="176"/>
      <c r="L12" s="176"/>
      <c r="M12" s="176"/>
      <c r="N12" s="176"/>
      <c r="O12" s="177"/>
      <c r="P12" s="175" t="s">
        <v>62</v>
      </c>
      <c r="Q12" s="176"/>
      <c r="R12" s="176"/>
      <c r="S12" s="176"/>
      <c r="T12" s="176"/>
      <c r="U12" s="177"/>
      <c r="V12" s="175" t="s">
        <v>62</v>
      </c>
      <c r="W12" s="176"/>
      <c r="X12" s="176"/>
      <c r="Y12" s="176"/>
      <c r="Z12" s="176"/>
      <c r="AA12" s="177"/>
      <c r="AB12" s="170"/>
      <c r="AC12" s="4"/>
      <c r="AD12" s="4"/>
    </row>
    <row r="13" spans="1:30" ht="15.75" customHeight="1" thickBot="1" x14ac:dyDescent="0.3">
      <c r="A13" s="5"/>
      <c r="B13" s="214"/>
      <c r="C13" s="208"/>
      <c r="D13" s="178" t="s">
        <v>57</v>
      </c>
      <c r="E13" s="179"/>
      <c r="F13" s="179"/>
      <c r="G13" s="193" t="s">
        <v>63</v>
      </c>
      <c r="H13" s="195" t="s">
        <v>66</v>
      </c>
      <c r="I13" s="180" t="s">
        <v>62</v>
      </c>
      <c r="J13" s="178" t="s">
        <v>57</v>
      </c>
      <c r="K13" s="179"/>
      <c r="L13" s="179"/>
      <c r="M13" s="193" t="s">
        <v>63</v>
      </c>
      <c r="N13" s="195" t="s">
        <v>66</v>
      </c>
      <c r="O13" s="180" t="s">
        <v>62</v>
      </c>
      <c r="P13" s="178" t="s">
        <v>57</v>
      </c>
      <c r="Q13" s="179"/>
      <c r="R13" s="179"/>
      <c r="S13" s="193" t="s">
        <v>63</v>
      </c>
      <c r="T13" s="195" t="s">
        <v>66</v>
      </c>
      <c r="U13" s="180" t="s">
        <v>62</v>
      </c>
      <c r="V13" s="178" t="s">
        <v>57</v>
      </c>
      <c r="W13" s="179"/>
      <c r="X13" s="179"/>
      <c r="Y13" s="193" t="s">
        <v>63</v>
      </c>
      <c r="Z13" s="195" t="s">
        <v>66</v>
      </c>
      <c r="AA13" s="180" t="s">
        <v>62</v>
      </c>
      <c r="AB13" s="170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90</v>
      </c>
      <c r="F14" s="144" t="s">
        <v>59</v>
      </c>
      <c r="G14" s="194"/>
      <c r="H14" s="196"/>
      <c r="I14" s="181"/>
      <c r="J14" s="143" t="s">
        <v>58</v>
      </c>
      <c r="K14" s="144" t="s">
        <v>90</v>
      </c>
      <c r="L14" s="144" t="s">
        <v>59</v>
      </c>
      <c r="M14" s="194"/>
      <c r="N14" s="196"/>
      <c r="O14" s="181"/>
      <c r="P14" s="143" t="s">
        <v>58</v>
      </c>
      <c r="Q14" s="144" t="s">
        <v>90</v>
      </c>
      <c r="R14" s="144" t="s">
        <v>59</v>
      </c>
      <c r="S14" s="194"/>
      <c r="T14" s="196"/>
      <c r="U14" s="181"/>
      <c r="V14" s="143" t="s">
        <v>58</v>
      </c>
      <c r="W14" s="144" t="s">
        <v>90</v>
      </c>
      <c r="X14" s="144" t="s">
        <v>59</v>
      </c>
      <c r="Y14" s="194"/>
      <c r="Z14" s="196"/>
      <c r="AA14" s="181"/>
      <c r="AB14" s="171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6069</v>
      </c>
      <c r="G15" s="63">
        <f>SUM(D15:F15)</f>
        <v>6069</v>
      </c>
      <c r="H15" s="66">
        <v>83.5</v>
      </c>
      <c r="I15" s="14">
        <f>G15+H15</f>
        <v>6152.5</v>
      </c>
      <c r="J15" s="12"/>
      <c r="K15" s="13"/>
      <c r="L15" s="56">
        <v>9200</v>
      </c>
      <c r="M15" s="63">
        <f t="shared" ref="M15:M23" si="0">SUM(J15:L15)</f>
        <v>9200</v>
      </c>
      <c r="N15" s="66">
        <v>110</v>
      </c>
      <c r="O15" s="14">
        <f>M15+N15</f>
        <v>9310</v>
      </c>
      <c r="P15" s="12"/>
      <c r="Q15" s="13"/>
      <c r="R15" s="56">
        <v>3167</v>
      </c>
      <c r="S15" s="63">
        <f>SUM(P15:R15)</f>
        <v>3167</v>
      </c>
      <c r="T15" s="66">
        <v>32</v>
      </c>
      <c r="U15" s="14">
        <f>S15+T15</f>
        <v>3199</v>
      </c>
      <c r="V15" s="12"/>
      <c r="W15" s="13"/>
      <c r="X15" s="56">
        <v>9500</v>
      </c>
      <c r="Y15" s="63">
        <f>SUM(V15:X15)</f>
        <v>9500</v>
      </c>
      <c r="Z15" s="66">
        <v>64</v>
      </c>
      <c r="AA15" s="14">
        <f>Y15+Z15</f>
        <v>9564</v>
      </c>
      <c r="AB15" s="149">
        <f>(AA15/O15)</f>
        <v>1.0272824919441461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13754.8</v>
      </c>
      <c r="E16" s="16"/>
      <c r="F16" s="16"/>
      <c r="G16" s="64">
        <f t="shared" ref="G16:G23" si="1">SUM(D16:F16)</f>
        <v>13754.8</v>
      </c>
      <c r="H16" s="67"/>
      <c r="I16" s="14">
        <f t="shared" ref="I16:I23" si="2">G16+H16</f>
        <v>13754.8</v>
      </c>
      <c r="J16" s="57">
        <v>12400</v>
      </c>
      <c r="K16" s="16"/>
      <c r="L16" s="16"/>
      <c r="M16" s="64">
        <f t="shared" si="0"/>
        <v>12400</v>
      </c>
      <c r="N16" s="67"/>
      <c r="O16" s="14">
        <f t="shared" ref="O16:O20" si="3">M16+N16</f>
        <v>12400</v>
      </c>
      <c r="P16" s="57">
        <v>6139.1</v>
      </c>
      <c r="Q16" s="16"/>
      <c r="R16" s="16"/>
      <c r="S16" s="64">
        <f t="shared" ref="S16:S23" si="4">SUM(P16:R16)</f>
        <v>6139.1</v>
      </c>
      <c r="T16" s="67"/>
      <c r="U16" s="14">
        <f t="shared" ref="U16:U20" si="5">S16+T16</f>
        <v>6139.1</v>
      </c>
      <c r="V16" s="57">
        <v>12500</v>
      </c>
      <c r="W16" s="16"/>
      <c r="X16" s="16"/>
      <c r="Y16" s="64">
        <f t="shared" ref="Y16:Y23" si="6">SUM(V16:X16)</f>
        <v>12500</v>
      </c>
      <c r="Z16" s="67"/>
      <c r="AA16" s="14">
        <f t="shared" ref="AA16:AA20" si="7">Y16+Z16</f>
        <v>12500</v>
      </c>
      <c r="AB16" s="149">
        <f t="shared" ref="AB16:AB24" si="8">(AA16/O16)</f>
        <v>1.0080645161290323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213.1</v>
      </c>
      <c r="E17" s="17"/>
      <c r="F17" s="17"/>
      <c r="G17" s="64">
        <f t="shared" si="1"/>
        <v>213.1</v>
      </c>
      <c r="H17" s="68"/>
      <c r="I17" s="14">
        <f t="shared" si="2"/>
        <v>213.1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>
        <v>263.39999999999998</v>
      </c>
      <c r="Q17" s="17"/>
      <c r="R17" s="17"/>
      <c r="S17" s="64">
        <f t="shared" si="4"/>
        <v>263.39999999999998</v>
      </c>
      <c r="T17" s="68"/>
      <c r="U17" s="14">
        <f t="shared" si="5"/>
        <v>263.39999999999998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9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97230.9</v>
      </c>
      <c r="F18" s="17"/>
      <c r="G18" s="64">
        <f t="shared" si="1"/>
        <v>97230.9</v>
      </c>
      <c r="H18" s="66">
        <v>0</v>
      </c>
      <c r="I18" s="14">
        <f t="shared" si="2"/>
        <v>97230.9</v>
      </c>
      <c r="J18" s="18"/>
      <c r="K18" s="59">
        <v>95900</v>
      </c>
      <c r="L18" s="17"/>
      <c r="M18" s="64">
        <f t="shared" si="0"/>
        <v>95900</v>
      </c>
      <c r="N18" s="66">
        <v>0</v>
      </c>
      <c r="O18" s="14">
        <f t="shared" si="3"/>
        <v>95900</v>
      </c>
      <c r="P18" s="18"/>
      <c r="Q18" s="59">
        <v>53584.5</v>
      </c>
      <c r="R18" s="17"/>
      <c r="S18" s="64">
        <f t="shared" si="4"/>
        <v>53584.5</v>
      </c>
      <c r="T18" s="66">
        <v>0</v>
      </c>
      <c r="U18" s="14">
        <f t="shared" si="5"/>
        <v>53584.5</v>
      </c>
      <c r="V18" s="18"/>
      <c r="W18" s="59">
        <v>103800</v>
      </c>
      <c r="X18" s="17"/>
      <c r="Y18" s="64">
        <f t="shared" si="6"/>
        <v>103800</v>
      </c>
      <c r="Z18" s="66">
        <v>0</v>
      </c>
      <c r="AA18" s="14">
        <f t="shared" si="7"/>
        <v>103800</v>
      </c>
      <c r="AB18" s="149">
        <f t="shared" si="8"/>
        <v>1.0823774765380605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117</v>
      </c>
      <c r="G19" s="64">
        <f t="shared" si="1"/>
        <v>117</v>
      </c>
      <c r="H19" s="69">
        <v>0</v>
      </c>
      <c r="I19" s="14">
        <f t="shared" si="2"/>
        <v>117</v>
      </c>
      <c r="J19" s="19"/>
      <c r="K19" s="17"/>
      <c r="L19" s="60">
        <v>117</v>
      </c>
      <c r="M19" s="64">
        <f t="shared" si="0"/>
        <v>117</v>
      </c>
      <c r="N19" s="69">
        <v>0</v>
      </c>
      <c r="O19" s="14">
        <f t="shared" si="3"/>
        <v>117</v>
      </c>
      <c r="P19" s="19"/>
      <c r="Q19" s="17"/>
      <c r="R19" s="60">
        <v>73</v>
      </c>
      <c r="S19" s="64">
        <f t="shared" si="4"/>
        <v>73</v>
      </c>
      <c r="T19" s="69">
        <v>0</v>
      </c>
      <c r="U19" s="14">
        <f t="shared" si="5"/>
        <v>73</v>
      </c>
      <c r="V19" s="19"/>
      <c r="W19" s="17"/>
      <c r="X19" s="60">
        <v>287</v>
      </c>
      <c r="Y19" s="64">
        <f t="shared" si="6"/>
        <v>287</v>
      </c>
      <c r="Z19" s="69">
        <v>0</v>
      </c>
      <c r="AA19" s="14">
        <f t="shared" si="7"/>
        <v>287</v>
      </c>
      <c r="AB19" s="149">
        <f t="shared" si="8"/>
        <v>2.4529914529914532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172</v>
      </c>
      <c r="G20" s="64">
        <f t="shared" si="1"/>
        <v>172</v>
      </c>
      <c r="H20" s="69">
        <v>0</v>
      </c>
      <c r="I20" s="14">
        <f t="shared" si="2"/>
        <v>172</v>
      </c>
      <c r="J20" s="18"/>
      <c r="K20" s="16"/>
      <c r="L20" s="61">
        <v>150</v>
      </c>
      <c r="M20" s="64">
        <f t="shared" si="0"/>
        <v>150</v>
      </c>
      <c r="N20" s="69">
        <v>0</v>
      </c>
      <c r="O20" s="14">
        <f t="shared" si="3"/>
        <v>150</v>
      </c>
      <c r="P20" s="18"/>
      <c r="Q20" s="16"/>
      <c r="R20" s="61">
        <v>77</v>
      </c>
      <c r="S20" s="64">
        <f t="shared" si="4"/>
        <v>77</v>
      </c>
      <c r="T20" s="69">
        <v>0</v>
      </c>
      <c r="U20" s="14">
        <f t="shared" si="5"/>
        <v>77</v>
      </c>
      <c r="V20" s="18"/>
      <c r="W20" s="16"/>
      <c r="X20" s="61">
        <v>150</v>
      </c>
      <c r="Y20" s="64">
        <f t="shared" si="6"/>
        <v>150</v>
      </c>
      <c r="Z20" s="69">
        <v>0</v>
      </c>
      <c r="AA20" s="14">
        <f t="shared" si="7"/>
        <v>150</v>
      </c>
      <c r="AB20" s="149">
        <f t="shared" si="8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349</v>
      </c>
      <c r="G21" s="64">
        <f t="shared" si="1"/>
        <v>349</v>
      </c>
      <c r="H21" s="70">
        <v>20</v>
      </c>
      <c r="I21" s="14">
        <f>G21+H21</f>
        <v>369</v>
      </c>
      <c r="J21" s="18"/>
      <c r="K21" s="16"/>
      <c r="L21" s="61">
        <v>130</v>
      </c>
      <c r="M21" s="64">
        <f t="shared" si="0"/>
        <v>130</v>
      </c>
      <c r="N21" s="70">
        <v>30</v>
      </c>
      <c r="O21" s="14">
        <f>M21+N21</f>
        <v>160</v>
      </c>
      <c r="P21" s="18"/>
      <c r="Q21" s="16"/>
      <c r="R21" s="61">
        <v>176</v>
      </c>
      <c r="S21" s="64">
        <f t="shared" si="4"/>
        <v>176</v>
      </c>
      <c r="T21" s="70">
        <v>28</v>
      </c>
      <c r="U21" s="14">
        <f>S21+T21</f>
        <v>204</v>
      </c>
      <c r="V21" s="18"/>
      <c r="W21" s="16"/>
      <c r="X21" s="61">
        <v>150</v>
      </c>
      <c r="Y21" s="64">
        <f t="shared" si="6"/>
        <v>150</v>
      </c>
      <c r="Z21" s="70">
        <v>50</v>
      </c>
      <c r="AA21" s="14">
        <f>Y21+Z21</f>
        <v>200</v>
      </c>
      <c r="AB21" s="149">
        <f t="shared" si="8"/>
        <v>1.25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0</v>
      </c>
      <c r="G22" s="64">
        <f t="shared" si="1"/>
        <v>0</v>
      </c>
      <c r="H22" s="70">
        <v>0</v>
      </c>
      <c r="I22" s="14">
        <f t="shared" si="2"/>
        <v>0</v>
      </c>
      <c r="J22" s="18"/>
      <c r="K22" s="16"/>
      <c r="L22" s="61">
        <v>0</v>
      </c>
      <c r="M22" s="64">
        <f t="shared" si="0"/>
        <v>0</v>
      </c>
      <c r="N22" s="70">
        <v>0</v>
      </c>
      <c r="O22" s="14">
        <f t="shared" ref="O22:O23" si="9">M22+N22</f>
        <v>0</v>
      </c>
      <c r="P22" s="18"/>
      <c r="Q22" s="16"/>
      <c r="R22" s="61">
        <v>0</v>
      </c>
      <c r="S22" s="64">
        <f t="shared" si="4"/>
        <v>0</v>
      </c>
      <c r="T22" s="70">
        <v>0</v>
      </c>
      <c r="U22" s="14">
        <f t="shared" ref="U22:U23" si="10">S22+T22</f>
        <v>0</v>
      </c>
      <c r="V22" s="18"/>
      <c r="W22" s="16"/>
      <c r="X22" s="61">
        <v>0</v>
      </c>
      <c r="Y22" s="64">
        <f t="shared" si="6"/>
        <v>0</v>
      </c>
      <c r="Z22" s="70">
        <v>0</v>
      </c>
      <c r="AA22" s="14">
        <f t="shared" ref="AA22:AA23" si="11">Y22+Z22</f>
        <v>0</v>
      </c>
      <c r="AB22" s="149" t="e">
        <f t="shared" si="8"/>
        <v>#DIV/0!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>
        <v>0</v>
      </c>
      <c r="G23" s="65">
        <f t="shared" si="1"/>
        <v>0</v>
      </c>
      <c r="H23" s="71">
        <v>0</v>
      </c>
      <c r="I23" s="23">
        <f t="shared" si="2"/>
        <v>0</v>
      </c>
      <c r="J23" s="21"/>
      <c r="K23" s="22"/>
      <c r="L23" s="62">
        <v>0</v>
      </c>
      <c r="M23" s="65">
        <f t="shared" si="0"/>
        <v>0</v>
      </c>
      <c r="N23" s="71">
        <v>0</v>
      </c>
      <c r="O23" s="23">
        <f t="shared" si="9"/>
        <v>0</v>
      </c>
      <c r="P23" s="21"/>
      <c r="Q23" s="22"/>
      <c r="R23" s="62">
        <v>0</v>
      </c>
      <c r="S23" s="65">
        <f t="shared" si="4"/>
        <v>0</v>
      </c>
      <c r="T23" s="71">
        <v>0</v>
      </c>
      <c r="U23" s="23">
        <f t="shared" si="10"/>
        <v>0</v>
      </c>
      <c r="V23" s="21"/>
      <c r="W23" s="22"/>
      <c r="X23" s="62">
        <v>0</v>
      </c>
      <c r="Y23" s="65">
        <f t="shared" si="6"/>
        <v>0</v>
      </c>
      <c r="Z23" s="71">
        <v>0</v>
      </c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13967.9</v>
      </c>
      <c r="E24" s="27">
        <f>SUM(E15:E21)</f>
        <v>97230.9</v>
      </c>
      <c r="F24" s="27">
        <f>SUM(F15:F21)</f>
        <v>6707</v>
      </c>
      <c r="G24" s="28">
        <f>SUM(D24:F24)</f>
        <v>117905.79999999999</v>
      </c>
      <c r="H24" s="29">
        <f>SUM(H15:H23)</f>
        <v>103.5</v>
      </c>
      <c r="I24" s="29">
        <f>SUM(I15:I21)</f>
        <v>118009.29999999999</v>
      </c>
      <c r="J24" s="26">
        <f>SUM(J15:J21)</f>
        <v>12400</v>
      </c>
      <c r="K24" s="27">
        <f>SUM(K15:K21)</f>
        <v>95900</v>
      </c>
      <c r="L24" s="27">
        <f>SUM(L15:L21)</f>
        <v>9597</v>
      </c>
      <c r="M24" s="28">
        <f>SUM(J24:L24)</f>
        <v>117897</v>
      </c>
      <c r="N24" s="29">
        <f>SUM(N15:N23)</f>
        <v>140</v>
      </c>
      <c r="O24" s="29">
        <f>SUM(O15:O21)</f>
        <v>118037</v>
      </c>
      <c r="P24" s="26">
        <f>SUM(P15:P21)</f>
        <v>6402.5</v>
      </c>
      <c r="Q24" s="27">
        <f>SUM(Q15:Q21)</f>
        <v>53584.5</v>
      </c>
      <c r="R24" s="27">
        <f>SUM(R15:R21)</f>
        <v>3493</v>
      </c>
      <c r="S24" s="28">
        <f>SUM(P24:R24)</f>
        <v>63480</v>
      </c>
      <c r="T24" s="29">
        <f>SUM(T15:T23)</f>
        <v>60</v>
      </c>
      <c r="U24" s="29">
        <f>SUM(U15:U21)</f>
        <v>63540</v>
      </c>
      <c r="V24" s="26">
        <f>SUM(V15:V21)</f>
        <v>12500</v>
      </c>
      <c r="W24" s="27">
        <f>SUM(W15:W21)</f>
        <v>103800</v>
      </c>
      <c r="X24" s="27">
        <f>SUM(X15:X21)</f>
        <v>10087</v>
      </c>
      <c r="Y24" s="28">
        <f>SUM(V24:X24)</f>
        <v>126387</v>
      </c>
      <c r="Z24" s="29">
        <f>SUM(Z15:Z23)</f>
        <v>114</v>
      </c>
      <c r="AA24" s="29">
        <f>SUM(AA15:AA21)</f>
        <v>126501</v>
      </c>
      <c r="AB24" s="153">
        <f t="shared" si="8"/>
        <v>1.0717063293712987</v>
      </c>
      <c r="AC24" s="4"/>
      <c r="AD24" s="4"/>
    </row>
    <row r="25" spans="1:30" ht="15.75" customHeight="1" thickBot="1" x14ac:dyDescent="0.3">
      <c r="A25" s="5"/>
      <c r="B25" s="30"/>
      <c r="C25" s="31"/>
      <c r="D25" s="189" t="s">
        <v>68</v>
      </c>
      <c r="E25" s="190"/>
      <c r="F25" s="190"/>
      <c r="G25" s="191"/>
      <c r="H25" s="191"/>
      <c r="I25" s="192"/>
      <c r="J25" s="189" t="s">
        <v>68</v>
      </c>
      <c r="K25" s="190"/>
      <c r="L25" s="190"/>
      <c r="M25" s="191"/>
      <c r="N25" s="191"/>
      <c r="O25" s="192"/>
      <c r="P25" s="189" t="s">
        <v>68</v>
      </c>
      <c r="Q25" s="190"/>
      <c r="R25" s="190"/>
      <c r="S25" s="191"/>
      <c r="T25" s="191"/>
      <c r="U25" s="192"/>
      <c r="V25" s="189" t="s">
        <v>68</v>
      </c>
      <c r="W25" s="190"/>
      <c r="X25" s="190"/>
      <c r="Y25" s="191"/>
      <c r="Z25" s="191"/>
      <c r="AA25" s="192"/>
      <c r="AB25" s="162" t="s">
        <v>104</v>
      </c>
      <c r="AC25" s="4"/>
      <c r="AD25" s="4"/>
    </row>
    <row r="26" spans="1:30" ht="15.75" thickBot="1" x14ac:dyDescent="0.3">
      <c r="A26" s="5"/>
      <c r="B26" s="210" t="s">
        <v>37</v>
      </c>
      <c r="C26" s="205" t="s">
        <v>38</v>
      </c>
      <c r="D26" s="165" t="s">
        <v>69</v>
      </c>
      <c r="E26" s="166"/>
      <c r="F26" s="166"/>
      <c r="G26" s="182" t="s">
        <v>64</v>
      </c>
      <c r="H26" s="184" t="s">
        <v>67</v>
      </c>
      <c r="I26" s="167" t="s">
        <v>68</v>
      </c>
      <c r="J26" s="165" t="s">
        <v>69</v>
      </c>
      <c r="K26" s="166"/>
      <c r="L26" s="166"/>
      <c r="M26" s="182" t="s">
        <v>64</v>
      </c>
      <c r="N26" s="184" t="s">
        <v>67</v>
      </c>
      <c r="O26" s="167" t="s">
        <v>68</v>
      </c>
      <c r="P26" s="165" t="s">
        <v>69</v>
      </c>
      <c r="Q26" s="166"/>
      <c r="R26" s="166"/>
      <c r="S26" s="182" t="s">
        <v>64</v>
      </c>
      <c r="T26" s="184" t="s">
        <v>67</v>
      </c>
      <c r="U26" s="167" t="s">
        <v>68</v>
      </c>
      <c r="V26" s="165" t="s">
        <v>69</v>
      </c>
      <c r="W26" s="166"/>
      <c r="X26" s="166"/>
      <c r="Y26" s="182" t="s">
        <v>64</v>
      </c>
      <c r="Z26" s="184" t="s">
        <v>67</v>
      </c>
      <c r="AA26" s="167" t="s">
        <v>68</v>
      </c>
      <c r="AB26" s="163"/>
      <c r="AC26" s="4"/>
      <c r="AD26" s="4"/>
    </row>
    <row r="27" spans="1:30" ht="15.75" thickBot="1" x14ac:dyDescent="0.3">
      <c r="A27" s="5"/>
      <c r="B27" s="211"/>
      <c r="C27" s="206"/>
      <c r="D27" s="32" t="s">
        <v>54</v>
      </c>
      <c r="E27" s="33" t="s">
        <v>55</v>
      </c>
      <c r="F27" s="34" t="s">
        <v>56</v>
      </c>
      <c r="G27" s="183"/>
      <c r="H27" s="185"/>
      <c r="I27" s="168"/>
      <c r="J27" s="32" t="s">
        <v>54</v>
      </c>
      <c r="K27" s="33" t="s">
        <v>55</v>
      </c>
      <c r="L27" s="34" t="s">
        <v>56</v>
      </c>
      <c r="M27" s="183"/>
      <c r="N27" s="185"/>
      <c r="O27" s="168"/>
      <c r="P27" s="32" t="s">
        <v>54</v>
      </c>
      <c r="Q27" s="33" t="s">
        <v>55</v>
      </c>
      <c r="R27" s="34" t="s">
        <v>56</v>
      </c>
      <c r="S27" s="183"/>
      <c r="T27" s="185"/>
      <c r="U27" s="168"/>
      <c r="V27" s="32" t="s">
        <v>54</v>
      </c>
      <c r="W27" s="33" t="s">
        <v>55</v>
      </c>
      <c r="X27" s="34" t="s">
        <v>56</v>
      </c>
      <c r="Y27" s="183"/>
      <c r="Z27" s="185"/>
      <c r="AA27" s="168"/>
      <c r="AB27" s="164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2061</v>
      </c>
      <c r="E28" s="72">
        <v>0</v>
      </c>
      <c r="F28" s="72">
        <v>544.70000000000005</v>
      </c>
      <c r="G28" s="73">
        <f>SUM(D28:F28)</f>
        <v>2605.6999999999998</v>
      </c>
      <c r="H28" s="73">
        <v>0</v>
      </c>
      <c r="I28" s="37">
        <f>G28+H28</f>
        <v>2605.6999999999998</v>
      </c>
      <c r="J28" s="81">
        <v>980</v>
      </c>
      <c r="K28" s="72">
        <v>0</v>
      </c>
      <c r="L28" s="72">
        <v>1300</v>
      </c>
      <c r="M28" s="73">
        <f>SUM(J28:L28)</f>
        <v>2280</v>
      </c>
      <c r="N28" s="73">
        <v>0</v>
      </c>
      <c r="O28" s="37">
        <f>M28+N28</f>
        <v>2280</v>
      </c>
      <c r="P28" s="81">
        <v>352</v>
      </c>
      <c r="Q28" s="72">
        <v>0</v>
      </c>
      <c r="R28" s="72">
        <v>42</v>
      </c>
      <c r="S28" s="73">
        <f>SUM(P28:R28)</f>
        <v>394</v>
      </c>
      <c r="T28" s="73">
        <v>0</v>
      </c>
      <c r="U28" s="37">
        <f>S28+T28</f>
        <v>394</v>
      </c>
      <c r="V28" s="81">
        <v>600</v>
      </c>
      <c r="W28" s="72">
        <v>0</v>
      </c>
      <c r="X28" s="72">
        <v>1600</v>
      </c>
      <c r="Y28" s="73">
        <f>SUM(V28:X28)</f>
        <v>2200</v>
      </c>
      <c r="Z28" s="73">
        <v>0</v>
      </c>
      <c r="AA28" s="37">
        <f>Y28+Z28</f>
        <v>2200</v>
      </c>
      <c r="AB28" s="149">
        <f t="shared" ref="AB28:AB41" si="12">(AA28/O28)</f>
        <v>0.96491228070175439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512</v>
      </c>
      <c r="E29" s="74">
        <v>88</v>
      </c>
      <c r="F29" s="74">
        <v>5191.5</v>
      </c>
      <c r="G29" s="75">
        <f t="shared" ref="G29:G38" si="13">SUM(D29:F29)</f>
        <v>5791.5</v>
      </c>
      <c r="H29" s="76">
        <v>1.1000000000000001</v>
      </c>
      <c r="I29" s="14">
        <f t="shared" ref="I29:I38" si="14">G29+H29</f>
        <v>5792.6</v>
      </c>
      <c r="J29" s="82">
        <v>500</v>
      </c>
      <c r="K29" s="74">
        <v>50</v>
      </c>
      <c r="L29" s="74">
        <v>6600</v>
      </c>
      <c r="M29" s="75">
        <f t="shared" ref="M29:M38" si="15">SUM(J29:L29)</f>
        <v>7150</v>
      </c>
      <c r="N29" s="76">
        <v>2</v>
      </c>
      <c r="O29" s="14">
        <f t="shared" ref="O29:O38" si="16">M29+N29</f>
        <v>7152</v>
      </c>
      <c r="P29" s="82">
        <v>291</v>
      </c>
      <c r="Q29" s="74">
        <v>9</v>
      </c>
      <c r="R29" s="74">
        <v>2687</v>
      </c>
      <c r="S29" s="75">
        <f t="shared" ref="S29:S38" si="17">SUM(P29:R29)</f>
        <v>2987</v>
      </c>
      <c r="T29" s="76">
        <v>0</v>
      </c>
      <c r="U29" s="14">
        <f t="shared" ref="U29:U38" si="18">S29+T29</f>
        <v>2987</v>
      </c>
      <c r="V29" s="82">
        <v>600</v>
      </c>
      <c r="W29" s="74">
        <v>20</v>
      </c>
      <c r="X29" s="74">
        <v>6800</v>
      </c>
      <c r="Y29" s="75">
        <f t="shared" ref="Y29:Y38" si="19">SUM(V29:X29)</f>
        <v>7420</v>
      </c>
      <c r="Z29" s="76">
        <v>0</v>
      </c>
      <c r="AA29" s="14">
        <f t="shared" ref="AA29:AA38" si="20">Y29+Z29</f>
        <v>7420</v>
      </c>
      <c r="AB29" s="149">
        <f t="shared" si="12"/>
        <v>1.0374720357941833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5833.2</v>
      </c>
      <c r="E30" s="77">
        <v>0</v>
      </c>
      <c r="F30" s="77">
        <v>0</v>
      </c>
      <c r="G30" s="75">
        <f t="shared" si="13"/>
        <v>5833.2</v>
      </c>
      <c r="H30" s="75">
        <v>16.3</v>
      </c>
      <c r="I30" s="14">
        <f t="shared" si="14"/>
        <v>5849.5</v>
      </c>
      <c r="J30" s="83">
        <v>6800</v>
      </c>
      <c r="K30" s="77">
        <v>0</v>
      </c>
      <c r="L30" s="77">
        <v>0</v>
      </c>
      <c r="M30" s="75">
        <f t="shared" si="15"/>
        <v>6800</v>
      </c>
      <c r="N30" s="75">
        <v>34</v>
      </c>
      <c r="O30" s="14">
        <f t="shared" si="16"/>
        <v>6834</v>
      </c>
      <c r="P30" s="83">
        <v>3353</v>
      </c>
      <c r="Q30" s="77">
        <v>0</v>
      </c>
      <c r="R30" s="77">
        <v>0</v>
      </c>
      <c r="S30" s="75">
        <f t="shared" si="17"/>
        <v>3353</v>
      </c>
      <c r="T30" s="75">
        <v>0</v>
      </c>
      <c r="U30" s="14">
        <f t="shared" si="18"/>
        <v>3353</v>
      </c>
      <c r="V30" s="83">
        <v>6805</v>
      </c>
      <c r="W30" s="77">
        <v>0</v>
      </c>
      <c r="X30" s="77">
        <v>0</v>
      </c>
      <c r="Y30" s="75">
        <f t="shared" si="19"/>
        <v>6805</v>
      </c>
      <c r="Z30" s="75">
        <v>0</v>
      </c>
      <c r="AA30" s="14">
        <f t="shared" si="20"/>
        <v>6805</v>
      </c>
      <c r="AB30" s="149">
        <f t="shared" si="12"/>
        <v>0.99575651155984779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1204</v>
      </c>
      <c r="E31" s="77">
        <v>1.3</v>
      </c>
      <c r="F31" s="77">
        <v>130</v>
      </c>
      <c r="G31" s="75">
        <f t="shared" si="13"/>
        <v>1335.3</v>
      </c>
      <c r="H31" s="75">
        <v>1.2</v>
      </c>
      <c r="I31" s="14">
        <f t="shared" si="14"/>
        <v>1336.5</v>
      </c>
      <c r="J31" s="83">
        <v>1100</v>
      </c>
      <c r="K31" s="77">
        <v>50</v>
      </c>
      <c r="L31" s="77">
        <v>700</v>
      </c>
      <c r="M31" s="75">
        <f t="shared" si="15"/>
        <v>1850</v>
      </c>
      <c r="N31" s="75">
        <v>2</v>
      </c>
      <c r="O31" s="14">
        <f t="shared" si="16"/>
        <v>1852</v>
      </c>
      <c r="P31" s="83">
        <v>787</v>
      </c>
      <c r="Q31" s="77">
        <v>0</v>
      </c>
      <c r="R31" s="77">
        <v>76</v>
      </c>
      <c r="S31" s="75">
        <f t="shared" si="17"/>
        <v>863</v>
      </c>
      <c r="T31" s="75">
        <v>2</v>
      </c>
      <c r="U31" s="14">
        <f t="shared" si="18"/>
        <v>865</v>
      </c>
      <c r="V31" s="83">
        <v>1400</v>
      </c>
      <c r="W31" s="77">
        <v>100</v>
      </c>
      <c r="X31" s="77">
        <v>900</v>
      </c>
      <c r="Y31" s="75">
        <f t="shared" si="19"/>
        <v>2400</v>
      </c>
      <c r="Z31" s="75">
        <v>2</v>
      </c>
      <c r="AA31" s="14">
        <f t="shared" si="20"/>
        <v>2402</v>
      </c>
      <c r="AB31" s="149">
        <f t="shared" si="12"/>
        <v>1.2969762419006479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1343.2</v>
      </c>
      <c r="E32" s="77">
        <v>71357</v>
      </c>
      <c r="F32" s="77">
        <v>0</v>
      </c>
      <c r="G32" s="75">
        <f t="shared" si="13"/>
        <v>72700.2</v>
      </c>
      <c r="H32" s="75">
        <v>0</v>
      </c>
      <c r="I32" s="14">
        <f t="shared" si="14"/>
        <v>72700.2</v>
      </c>
      <c r="J32" s="84">
        <v>700</v>
      </c>
      <c r="K32" s="77">
        <v>70500</v>
      </c>
      <c r="L32" s="77">
        <v>0</v>
      </c>
      <c r="M32" s="75">
        <f t="shared" si="15"/>
        <v>71200</v>
      </c>
      <c r="N32" s="75">
        <v>0</v>
      </c>
      <c r="O32" s="14">
        <f t="shared" si="16"/>
        <v>71200</v>
      </c>
      <c r="P32" s="83">
        <v>0</v>
      </c>
      <c r="Q32" s="77">
        <v>39379</v>
      </c>
      <c r="R32" s="77">
        <v>0</v>
      </c>
      <c r="S32" s="75">
        <f t="shared" si="17"/>
        <v>39379</v>
      </c>
      <c r="T32" s="75">
        <v>0</v>
      </c>
      <c r="U32" s="14">
        <f t="shared" si="18"/>
        <v>39379</v>
      </c>
      <c r="V32" s="84">
        <v>700</v>
      </c>
      <c r="W32" s="77">
        <f>SUM(W33:W34)</f>
        <v>76180</v>
      </c>
      <c r="X32" s="77">
        <v>0</v>
      </c>
      <c r="Y32" s="75">
        <f t="shared" si="19"/>
        <v>76880</v>
      </c>
      <c r="Z32" s="75">
        <v>0</v>
      </c>
      <c r="AA32" s="14">
        <f t="shared" si="20"/>
        <v>76880</v>
      </c>
      <c r="AB32" s="149">
        <f t="shared" si="12"/>
        <v>1.0797752808988763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1343.2</v>
      </c>
      <c r="E33" s="77">
        <v>70630.5</v>
      </c>
      <c r="F33" s="77">
        <v>0</v>
      </c>
      <c r="G33" s="75">
        <f t="shared" si="13"/>
        <v>71973.7</v>
      </c>
      <c r="H33" s="75">
        <v>0</v>
      </c>
      <c r="I33" s="14">
        <f t="shared" si="14"/>
        <v>71973.7</v>
      </c>
      <c r="J33" s="84">
        <v>700</v>
      </c>
      <c r="K33" s="77">
        <v>69800</v>
      </c>
      <c r="L33" s="77">
        <v>0</v>
      </c>
      <c r="M33" s="75">
        <f t="shared" si="15"/>
        <v>70500</v>
      </c>
      <c r="N33" s="75">
        <v>0</v>
      </c>
      <c r="O33" s="14">
        <f t="shared" si="16"/>
        <v>70500</v>
      </c>
      <c r="P33" s="83">
        <v>0</v>
      </c>
      <c r="Q33" s="77">
        <v>39319</v>
      </c>
      <c r="R33" s="77">
        <v>0</v>
      </c>
      <c r="S33" s="75">
        <f t="shared" si="17"/>
        <v>39319</v>
      </c>
      <c r="T33" s="75">
        <v>0</v>
      </c>
      <c r="U33" s="14">
        <f t="shared" si="18"/>
        <v>39319</v>
      </c>
      <c r="V33" s="84">
        <v>700</v>
      </c>
      <c r="W33" s="77">
        <v>76030</v>
      </c>
      <c r="X33" s="77">
        <v>0</v>
      </c>
      <c r="Y33" s="75">
        <f t="shared" si="19"/>
        <v>76730</v>
      </c>
      <c r="Z33" s="75">
        <v>0</v>
      </c>
      <c r="AA33" s="14">
        <f t="shared" si="20"/>
        <v>76730</v>
      </c>
      <c r="AB33" s="149">
        <f t="shared" si="12"/>
        <v>1.0883687943262412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0</v>
      </c>
      <c r="E34" s="77">
        <v>726.6</v>
      </c>
      <c r="F34" s="77">
        <v>0</v>
      </c>
      <c r="G34" s="75">
        <f t="shared" si="13"/>
        <v>726.6</v>
      </c>
      <c r="H34" s="75">
        <v>0</v>
      </c>
      <c r="I34" s="14">
        <f t="shared" si="14"/>
        <v>726.6</v>
      </c>
      <c r="J34" s="84">
        <v>0</v>
      </c>
      <c r="K34" s="77">
        <v>700</v>
      </c>
      <c r="L34" s="77">
        <v>0</v>
      </c>
      <c r="M34" s="75">
        <f>SUM(J34:L34)</f>
        <v>700</v>
      </c>
      <c r="N34" s="75">
        <v>0</v>
      </c>
      <c r="O34" s="14">
        <f t="shared" si="16"/>
        <v>700</v>
      </c>
      <c r="P34" s="83">
        <v>0</v>
      </c>
      <c r="Q34" s="77">
        <v>60</v>
      </c>
      <c r="R34" s="77">
        <v>0</v>
      </c>
      <c r="S34" s="75">
        <f t="shared" si="17"/>
        <v>60</v>
      </c>
      <c r="T34" s="75">
        <v>0</v>
      </c>
      <c r="U34" s="14">
        <f t="shared" si="18"/>
        <v>60</v>
      </c>
      <c r="V34" s="84">
        <v>0</v>
      </c>
      <c r="W34" s="77">
        <v>150</v>
      </c>
      <c r="X34" s="77">
        <v>0</v>
      </c>
      <c r="Y34" s="75">
        <f t="shared" si="19"/>
        <v>150</v>
      </c>
      <c r="Z34" s="75">
        <v>0</v>
      </c>
      <c r="AA34" s="14">
        <f t="shared" si="20"/>
        <v>150</v>
      </c>
      <c r="AB34" s="149">
        <f t="shared" si="12"/>
        <v>0.21428571428571427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462</v>
      </c>
      <c r="E35" s="77">
        <v>24059</v>
      </c>
      <c r="F35" s="77">
        <v>0</v>
      </c>
      <c r="G35" s="75">
        <f t="shared" si="13"/>
        <v>24521</v>
      </c>
      <c r="H35" s="75">
        <v>0</v>
      </c>
      <c r="I35" s="14">
        <f t="shared" si="14"/>
        <v>24521</v>
      </c>
      <c r="J35" s="84">
        <v>240</v>
      </c>
      <c r="K35" s="77">
        <v>23800</v>
      </c>
      <c r="L35" s="77">
        <v>0</v>
      </c>
      <c r="M35" s="75">
        <f t="shared" si="15"/>
        <v>24040</v>
      </c>
      <c r="N35" s="75">
        <v>0</v>
      </c>
      <c r="O35" s="14">
        <f t="shared" si="16"/>
        <v>24040</v>
      </c>
      <c r="P35" s="83">
        <v>0</v>
      </c>
      <c r="Q35" s="77">
        <v>13244</v>
      </c>
      <c r="R35" s="77">
        <v>0</v>
      </c>
      <c r="S35" s="75">
        <f t="shared" si="17"/>
        <v>13244</v>
      </c>
      <c r="T35" s="75">
        <v>0</v>
      </c>
      <c r="U35" s="14">
        <f t="shared" si="18"/>
        <v>13244</v>
      </c>
      <c r="V35" s="84">
        <v>240</v>
      </c>
      <c r="W35" s="77">
        <v>25700</v>
      </c>
      <c r="X35" s="77">
        <v>0</v>
      </c>
      <c r="Y35" s="75">
        <f t="shared" si="19"/>
        <v>25940</v>
      </c>
      <c r="Z35" s="75">
        <v>0</v>
      </c>
      <c r="AA35" s="14">
        <f t="shared" si="20"/>
        <v>25940</v>
      </c>
      <c r="AB35" s="149">
        <f t="shared" si="12"/>
        <v>1.0790349417637271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>
        <v>0</v>
      </c>
      <c r="F36" s="77">
        <v>0</v>
      </c>
      <c r="G36" s="75">
        <f t="shared" si="13"/>
        <v>0</v>
      </c>
      <c r="H36" s="75">
        <v>0</v>
      </c>
      <c r="I36" s="14">
        <f t="shared" si="14"/>
        <v>0</v>
      </c>
      <c r="J36" s="83">
        <v>0</v>
      </c>
      <c r="K36" s="77">
        <v>0</v>
      </c>
      <c r="L36" s="77">
        <v>0</v>
      </c>
      <c r="M36" s="75">
        <f t="shared" si="15"/>
        <v>0</v>
      </c>
      <c r="N36" s="75">
        <v>0</v>
      </c>
      <c r="O36" s="14">
        <f t="shared" si="16"/>
        <v>0</v>
      </c>
      <c r="P36" s="83">
        <v>0</v>
      </c>
      <c r="Q36" s="77">
        <v>0</v>
      </c>
      <c r="R36" s="77">
        <v>0</v>
      </c>
      <c r="S36" s="75">
        <f t="shared" si="17"/>
        <v>0</v>
      </c>
      <c r="T36" s="75">
        <v>0</v>
      </c>
      <c r="U36" s="14">
        <f t="shared" si="18"/>
        <v>0</v>
      </c>
      <c r="V36" s="83">
        <v>0</v>
      </c>
      <c r="W36" s="77">
        <v>0</v>
      </c>
      <c r="X36" s="77">
        <v>0</v>
      </c>
      <c r="Y36" s="75">
        <f t="shared" si="19"/>
        <v>0</v>
      </c>
      <c r="Z36" s="75">
        <v>0</v>
      </c>
      <c r="AA36" s="14">
        <f t="shared" si="20"/>
        <v>0</v>
      </c>
      <c r="AB36" s="149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1379.5</v>
      </c>
      <c r="E37" s="77">
        <v>0</v>
      </c>
      <c r="F37" s="77">
        <v>117</v>
      </c>
      <c r="G37" s="75">
        <f t="shared" si="13"/>
        <v>1496.5</v>
      </c>
      <c r="H37" s="75">
        <v>0</v>
      </c>
      <c r="I37" s="14">
        <f t="shared" si="14"/>
        <v>1496.5</v>
      </c>
      <c r="J37" s="83">
        <v>1382</v>
      </c>
      <c r="K37" s="77">
        <v>0</v>
      </c>
      <c r="L37" s="77">
        <v>117</v>
      </c>
      <c r="M37" s="75">
        <f t="shared" si="15"/>
        <v>1499</v>
      </c>
      <c r="N37" s="75">
        <v>0</v>
      </c>
      <c r="O37" s="14">
        <f t="shared" si="16"/>
        <v>1499</v>
      </c>
      <c r="P37" s="83">
        <v>703</v>
      </c>
      <c r="Q37" s="77">
        <v>0</v>
      </c>
      <c r="R37" s="77">
        <v>73</v>
      </c>
      <c r="S37" s="75">
        <f t="shared" si="17"/>
        <v>776</v>
      </c>
      <c r="T37" s="75">
        <v>0</v>
      </c>
      <c r="U37" s="14">
        <f t="shared" si="18"/>
        <v>776</v>
      </c>
      <c r="V37" s="83">
        <v>1455</v>
      </c>
      <c r="W37" s="77">
        <v>0</v>
      </c>
      <c r="X37" s="77">
        <v>287</v>
      </c>
      <c r="Y37" s="75">
        <f t="shared" si="19"/>
        <v>1742</v>
      </c>
      <c r="Z37" s="75">
        <v>0</v>
      </c>
      <c r="AA37" s="14">
        <f t="shared" si="20"/>
        <v>1742</v>
      </c>
      <c r="AB37" s="149">
        <f t="shared" si="12"/>
        <v>1.1621080720480321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888</v>
      </c>
      <c r="E38" s="79">
        <v>1725.6</v>
      </c>
      <c r="F38" s="79">
        <v>723.8</v>
      </c>
      <c r="G38" s="75">
        <f t="shared" si="13"/>
        <v>3337.3999999999996</v>
      </c>
      <c r="H38" s="80">
        <v>0</v>
      </c>
      <c r="I38" s="23">
        <f t="shared" si="14"/>
        <v>3337.3999999999996</v>
      </c>
      <c r="J38" s="85">
        <v>698</v>
      </c>
      <c r="K38" s="79">
        <v>1500</v>
      </c>
      <c r="L38" s="79">
        <v>880</v>
      </c>
      <c r="M38" s="80">
        <f t="shared" si="15"/>
        <v>3078</v>
      </c>
      <c r="N38" s="80">
        <v>0</v>
      </c>
      <c r="O38" s="23">
        <f t="shared" si="16"/>
        <v>3078</v>
      </c>
      <c r="P38" s="85">
        <v>408</v>
      </c>
      <c r="Q38" s="79">
        <v>1318</v>
      </c>
      <c r="R38" s="79">
        <v>165</v>
      </c>
      <c r="S38" s="80">
        <f t="shared" si="17"/>
        <v>1891</v>
      </c>
      <c r="T38" s="80">
        <v>0</v>
      </c>
      <c r="U38" s="23">
        <f t="shared" si="18"/>
        <v>1891</v>
      </c>
      <c r="V38" s="85">
        <v>700</v>
      </c>
      <c r="W38" s="79">
        <v>1800</v>
      </c>
      <c r="X38" s="79">
        <v>500</v>
      </c>
      <c r="Y38" s="80">
        <f t="shared" si="19"/>
        <v>3000</v>
      </c>
      <c r="Z38" s="80">
        <v>0</v>
      </c>
      <c r="AA38" s="23">
        <f t="shared" si="20"/>
        <v>3000</v>
      </c>
      <c r="AB38" s="152">
        <f t="shared" si="12"/>
        <v>0.97465886939571145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13682.900000000001</v>
      </c>
      <c r="E39" s="42">
        <f>SUM(E35:E38)+SUM(E28:E32)</f>
        <v>97230.9</v>
      </c>
      <c r="F39" s="42">
        <f>SUM(F35:F38)+SUM(F28:F32)</f>
        <v>6707</v>
      </c>
      <c r="G39" s="148">
        <f>SUM(D39:F39)</f>
        <v>117620.79999999999</v>
      </c>
      <c r="H39" s="43">
        <f>SUM(H28:H32)+SUM(H35:H38)</f>
        <v>18.600000000000001</v>
      </c>
      <c r="I39" s="44">
        <f>SUM(I35:I38)+SUM(I28:I32)</f>
        <v>117639.4</v>
      </c>
      <c r="J39" s="42">
        <f>SUM(J35:J38)+SUM(J28:J32)</f>
        <v>12400</v>
      </c>
      <c r="K39" s="42">
        <f>SUM(K35:K38)+SUM(K28:K32)</f>
        <v>95900</v>
      </c>
      <c r="L39" s="42">
        <f>SUM(L35:L38)+SUM(L28:L32)</f>
        <v>9597</v>
      </c>
      <c r="M39" s="148">
        <f>SUM(J39:L39)</f>
        <v>117897</v>
      </c>
      <c r="N39" s="43">
        <f>SUM(N28:N32)+SUM(N35:N38)</f>
        <v>38</v>
      </c>
      <c r="O39" s="44">
        <f>SUM(O35:O38)+SUM(O28:O32)</f>
        <v>117935</v>
      </c>
      <c r="P39" s="42">
        <f>SUM(P35:P38)+SUM(P28:P32)</f>
        <v>5894</v>
      </c>
      <c r="Q39" s="42">
        <f>SUM(Q35:Q38)+SUM(Q28:Q32)</f>
        <v>53950</v>
      </c>
      <c r="R39" s="42">
        <f>SUM(R35:R38)+SUM(R28:R32)</f>
        <v>3043</v>
      </c>
      <c r="S39" s="148">
        <f>SUM(P39:R39)</f>
        <v>62887</v>
      </c>
      <c r="T39" s="43">
        <f>SUM(T28:T32)+SUM(T35:T38)</f>
        <v>2</v>
      </c>
      <c r="U39" s="44">
        <f>SUM(U35:U38)+SUM(U28:U32)</f>
        <v>62889</v>
      </c>
      <c r="V39" s="42">
        <f>SUM(V35:V38)+SUM(V28:V32)</f>
        <v>12500</v>
      </c>
      <c r="W39" s="42">
        <f>SUM(W35:W38)+SUM(W28:W32)</f>
        <v>103800</v>
      </c>
      <c r="X39" s="42">
        <f>SUM(X35:X38)+SUM(X28:X32)</f>
        <v>10087</v>
      </c>
      <c r="Y39" s="148">
        <f>SUM(V39:X39)</f>
        <v>126387</v>
      </c>
      <c r="Z39" s="43">
        <f>SUM(Z28:Z32)+SUM(Z35:Z38)</f>
        <v>2</v>
      </c>
      <c r="AA39" s="44">
        <f>SUM(AA35:AA38)+SUM(AA28:AA32)</f>
        <v>126389</v>
      </c>
      <c r="AB39" s="154">
        <f t="shared" si="12"/>
        <v>1.0716835545003605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284.99999999999818</v>
      </c>
      <c r="E40" s="111">
        <f t="shared" si="21"/>
        <v>0</v>
      </c>
      <c r="F40" s="111">
        <f t="shared" si="21"/>
        <v>0</v>
      </c>
      <c r="G40" s="120">
        <f t="shared" si="21"/>
        <v>285</v>
      </c>
      <c r="H40" s="120">
        <f t="shared" si="21"/>
        <v>84.9</v>
      </c>
      <c r="I40" s="121">
        <f t="shared" si="21"/>
        <v>369.89999999999418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102</v>
      </c>
      <c r="O40" s="121">
        <f t="shared" si="21"/>
        <v>102</v>
      </c>
      <c r="P40" s="111">
        <f t="shared" ref="P40:U40" si="22">P24-P39</f>
        <v>508.5</v>
      </c>
      <c r="Q40" s="111">
        <f t="shared" si="22"/>
        <v>-365.5</v>
      </c>
      <c r="R40" s="111">
        <f t="shared" si="22"/>
        <v>450</v>
      </c>
      <c r="S40" s="120">
        <f t="shared" si="22"/>
        <v>593</v>
      </c>
      <c r="T40" s="120">
        <f t="shared" si="22"/>
        <v>58</v>
      </c>
      <c r="U40" s="121">
        <f t="shared" si="22"/>
        <v>651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112</v>
      </c>
      <c r="AA40" s="121">
        <f t="shared" si="23"/>
        <v>112</v>
      </c>
      <c r="AB40" s="155">
        <f t="shared" si="12"/>
        <v>1.0980392156862746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-13384.900000000005</v>
      </c>
      <c r="J41" s="114"/>
      <c r="K41" s="115"/>
      <c r="L41" s="115"/>
      <c r="M41" s="116"/>
      <c r="N41" s="119"/>
      <c r="O41" s="118">
        <f>O40-J16</f>
        <v>-12298</v>
      </c>
      <c r="P41" s="114"/>
      <c r="Q41" s="115"/>
      <c r="R41" s="115"/>
      <c r="S41" s="116"/>
      <c r="T41" s="119"/>
      <c r="U41" s="118">
        <f>U40-P16</f>
        <v>-5488.1</v>
      </c>
      <c r="V41" s="114"/>
      <c r="W41" s="115"/>
      <c r="X41" s="115"/>
      <c r="Y41" s="116"/>
      <c r="Z41" s="119"/>
      <c r="AA41" s="118">
        <f>AA40-V16</f>
        <v>-12388</v>
      </c>
      <c r="AB41" s="149">
        <f t="shared" si="12"/>
        <v>1.0073182631322166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2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3"/>
      <c r="D44" s="96">
        <v>1057</v>
      </c>
      <c r="E44" s="106">
        <v>1057</v>
      </c>
      <c r="F44" s="107">
        <v>0</v>
      </c>
      <c r="G44" s="49"/>
      <c r="H44" s="49"/>
      <c r="I44" s="50"/>
      <c r="J44" s="96">
        <v>1051</v>
      </c>
      <c r="K44" s="106">
        <v>1051</v>
      </c>
      <c r="L44" s="107">
        <v>0</v>
      </c>
      <c r="M44" s="95"/>
      <c r="N44" s="95"/>
      <c r="O44" s="95"/>
      <c r="P44" s="96">
        <v>1097</v>
      </c>
      <c r="Q44" s="106">
        <v>1097</v>
      </c>
      <c r="R44" s="107">
        <v>0</v>
      </c>
      <c r="S44" s="4"/>
      <c r="T44" s="4"/>
      <c r="U44" s="4"/>
      <c r="V44" s="96">
        <v>1120</v>
      </c>
      <c r="W44" s="106">
        <v>1120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2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4"/>
      <c r="D47" s="96">
        <v>0</v>
      </c>
      <c r="E47" s="99">
        <v>0</v>
      </c>
      <c r="F47" s="49"/>
      <c r="G47" s="49"/>
      <c r="H47" s="49"/>
      <c r="I47" s="50"/>
      <c r="J47" s="96">
        <v>200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91</v>
      </c>
      <c r="G49" s="101" t="s">
        <v>93</v>
      </c>
      <c r="H49" s="49"/>
      <c r="I49" s="4"/>
      <c r="J49" s="101" t="s">
        <v>73</v>
      </c>
      <c r="K49" s="101" t="s">
        <v>74</v>
      </c>
      <c r="L49" s="101" t="s">
        <v>91</v>
      </c>
      <c r="M49" s="101" t="s">
        <v>94</v>
      </c>
      <c r="N49" s="4"/>
      <c r="O49" s="4"/>
      <c r="P49" s="101" t="s">
        <v>73</v>
      </c>
      <c r="Q49" s="101" t="s">
        <v>74</v>
      </c>
      <c r="R49" s="101" t="s">
        <v>91</v>
      </c>
      <c r="S49" s="101" t="s">
        <v>94</v>
      </c>
      <c r="T49" s="4"/>
      <c r="U49" s="4"/>
      <c r="V49" s="101" t="s">
        <v>95</v>
      </c>
      <c r="W49" s="101" t="s">
        <v>74</v>
      </c>
      <c r="X49" s="101" t="s">
        <v>91</v>
      </c>
      <c r="Y49" s="101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3127.3</v>
      </c>
      <c r="E50" s="86">
        <f>SUM(E51:E54)</f>
        <v>4566.6000000000004</v>
      </c>
      <c r="F50" s="86">
        <f>SUM(F51:F54)</f>
        <v>4675.6000000000004</v>
      </c>
      <c r="G50" s="52">
        <f>D50+E50-F50</f>
        <v>3018.3</v>
      </c>
      <c r="H50" s="49"/>
      <c r="I50" s="4"/>
      <c r="J50" s="86">
        <f>SUM(J51:J54)</f>
        <v>1176</v>
      </c>
      <c r="K50" s="86">
        <f>SUM(K51:K54)</f>
        <v>3160</v>
      </c>
      <c r="L50" s="86">
        <f>SUM(L51:L54)</f>
        <v>3380</v>
      </c>
      <c r="M50" s="52">
        <f>J50+K50-L50</f>
        <v>956</v>
      </c>
      <c r="N50" s="4"/>
      <c r="O50" s="4"/>
      <c r="P50" s="86">
        <f>SUM(P51:P54)</f>
        <v>3017</v>
      </c>
      <c r="Q50" s="86">
        <f>SUM(Q51:Q54)</f>
        <v>5530</v>
      </c>
      <c r="R50" s="86">
        <f>SUM(R51:R54)</f>
        <v>4214</v>
      </c>
      <c r="S50" s="52">
        <f>P50+Q50-R50</f>
        <v>4333</v>
      </c>
      <c r="T50" s="4"/>
      <c r="U50" s="4"/>
      <c r="V50" s="86">
        <f>SUM(V51:V54)</f>
        <v>4333</v>
      </c>
      <c r="W50" s="86"/>
      <c r="X50" s="86"/>
      <c r="Y50" s="52">
        <f>V50+W50-X50</f>
        <v>4333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2429.5</v>
      </c>
      <c r="E51" s="86">
        <v>1672</v>
      </c>
      <c r="F51" s="86">
        <v>2339.3000000000002</v>
      </c>
      <c r="G51" s="52">
        <f t="shared" ref="G51:G54" si="24">D51+E51-F51</f>
        <v>1762.1999999999998</v>
      </c>
      <c r="H51" s="49"/>
      <c r="I51" s="4"/>
      <c r="J51" s="86">
        <v>215</v>
      </c>
      <c r="K51" s="86">
        <v>180</v>
      </c>
      <c r="L51" s="86">
        <v>180</v>
      </c>
      <c r="M51" s="52">
        <f t="shared" ref="M51:M54" si="25">J51+K51-L51</f>
        <v>215</v>
      </c>
      <c r="N51" s="4"/>
      <c r="O51" s="4"/>
      <c r="P51" s="86">
        <v>1762</v>
      </c>
      <c r="Q51" s="86">
        <v>2189</v>
      </c>
      <c r="R51" s="86">
        <v>1637</v>
      </c>
      <c r="S51" s="52">
        <f t="shared" ref="S51:S54" si="26">P51+Q51-R51</f>
        <v>2314</v>
      </c>
      <c r="T51" s="4"/>
      <c r="U51" s="4"/>
      <c r="V51" s="86">
        <v>2314</v>
      </c>
      <c r="W51" s="86">
        <v>600</v>
      </c>
      <c r="X51" s="86">
        <v>1850</v>
      </c>
      <c r="Y51" s="52">
        <f t="shared" ref="Y51:Y54" si="27">V51+W51-X51</f>
        <v>1064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244.5</v>
      </c>
      <c r="E52" s="86">
        <v>1455.6</v>
      </c>
      <c r="F52" s="86">
        <v>1344</v>
      </c>
      <c r="G52" s="52">
        <f t="shared" si="24"/>
        <v>356.09999999999991</v>
      </c>
      <c r="H52" s="49"/>
      <c r="I52" s="4"/>
      <c r="J52" s="86">
        <v>468</v>
      </c>
      <c r="K52" s="86">
        <v>1580</v>
      </c>
      <c r="L52" s="86">
        <v>1700</v>
      </c>
      <c r="M52" s="52">
        <f t="shared" si="25"/>
        <v>348</v>
      </c>
      <c r="N52" s="4"/>
      <c r="O52" s="4"/>
      <c r="P52" s="86">
        <v>356</v>
      </c>
      <c r="Q52" s="86">
        <v>1647</v>
      </c>
      <c r="R52" s="86">
        <v>1197</v>
      </c>
      <c r="S52" s="52">
        <f t="shared" si="26"/>
        <v>806</v>
      </c>
      <c r="T52" s="4"/>
      <c r="U52" s="4"/>
      <c r="V52" s="86">
        <v>806</v>
      </c>
      <c r="W52" s="86">
        <v>1742</v>
      </c>
      <c r="X52" s="86">
        <v>1500</v>
      </c>
      <c r="Y52" s="52">
        <f t="shared" si="27"/>
        <v>1048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6">
        <v>212.3</v>
      </c>
      <c r="E53" s="86">
        <v>0</v>
      </c>
      <c r="F53" s="86">
        <v>36.299999999999997</v>
      </c>
      <c r="G53" s="52">
        <f t="shared" si="24"/>
        <v>176</v>
      </c>
      <c r="H53" s="49"/>
      <c r="I53" s="4"/>
      <c r="J53" s="86">
        <v>212</v>
      </c>
      <c r="K53" s="86">
        <v>0</v>
      </c>
      <c r="L53" s="86">
        <v>0</v>
      </c>
      <c r="M53" s="52">
        <f t="shared" si="25"/>
        <v>212</v>
      </c>
      <c r="N53" s="4"/>
      <c r="O53" s="4"/>
      <c r="P53" s="86">
        <v>176</v>
      </c>
      <c r="Q53" s="86">
        <v>74</v>
      </c>
      <c r="R53" s="86">
        <v>0</v>
      </c>
      <c r="S53" s="52">
        <f t="shared" si="26"/>
        <v>250</v>
      </c>
      <c r="T53" s="4"/>
      <c r="U53" s="4"/>
      <c r="V53" s="86">
        <v>250</v>
      </c>
      <c r="W53" s="86">
        <v>0</v>
      </c>
      <c r="X53" s="86">
        <v>0</v>
      </c>
      <c r="Y53" s="52">
        <f t="shared" si="27"/>
        <v>250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89</v>
      </c>
      <c r="D54" s="86">
        <v>241</v>
      </c>
      <c r="E54" s="86">
        <v>1439</v>
      </c>
      <c r="F54" s="86">
        <v>956</v>
      </c>
      <c r="G54" s="52">
        <f t="shared" si="24"/>
        <v>724</v>
      </c>
      <c r="H54" s="49"/>
      <c r="I54" s="4"/>
      <c r="J54" s="86">
        <v>281</v>
      </c>
      <c r="K54" s="86">
        <v>1400</v>
      </c>
      <c r="L54" s="86">
        <v>1500</v>
      </c>
      <c r="M54" s="52">
        <f t="shared" si="25"/>
        <v>181</v>
      </c>
      <c r="N54" s="4"/>
      <c r="O54" s="4"/>
      <c r="P54" s="86">
        <v>723</v>
      </c>
      <c r="Q54" s="86">
        <v>1620</v>
      </c>
      <c r="R54" s="86">
        <v>1380</v>
      </c>
      <c r="S54" s="52">
        <f t="shared" si="26"/>
        <v>963</v>
      </c>
      <c r="T54" s="4"/>
      <c r="U54" s="4"/>
      <c r="V54" s="86">
        <v>963</v>
      </c>
      <c r="W54" s="86">
        <v>1750</v>
      </c>
      <c r="X54" s="86">
        <v>2600</v>
      </c>
      <c r="Y54" s="52">
        <f t="shared" si="27"/>
        <v>113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96</v>
      </c>
      <c r="F56" s="49"/>
      <c r="G56" s="49"/>
      <c r="H56" s="49"/>
      <c r="I56" s="50"/>
      <c r="J56" s="101" t="s">
        <v>97</v>
      </c>
      <c r="K56" s="49"/>
      <c r="L56" s="49"/>
      <c r="M56" s="49"/>
      <c r="N56" s="49"/>
      <c r="O56" s="50"/>
      <c r="P56" s="101" t="s">
        <v>98</v>
      </c>
      <c r="Q56" s="50"/>
      <c r="R56" s="50"/>
      <c r="S56" s="50"/>
      <c r="T56" s="50"/>
      <c r="U56" s="50"/>
      <c r="V56" s="101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199</v>
      </c>
      <c r="E57" s="87">
        <v>202</v>
      </c>
      <c r="F57" s="49"/>
      <c r="G57" s="49"/>
      <c r="H57" s="49"/>
      <c r="I57" s="50"/>
      <c r="J57" s="87">
        <v>199</v>
      </c>
      <c r="K57" s="49"/>
      <c r="L57" s="49"/>
      <c r="M57" s="49"/>
      <c r="N57" s="49"/>
      <c r="O57" s="50"/>
      <c r="P57" s="87">
        <v>202</v>
      </c>
      <c r="Q57" s="50"/>
      <c r="R57" s="50"/>
      <c r="S57" s="50"/>
      <c r="T57" s="50"/>
      <c r="U57" s="50"/>
      <c r="V57" s="87">
        <v>217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92</v>
      </c>
      <c r="C59" s="102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 t="s">
        <v>107</v>
      </c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199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199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199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199"/>
      <c r="C82" s="197"/>
      <c r="D82" s="197"/>
      <c r="E82" s="197"/>
      <c r="F82" s="197"/>
      <c r="G82" s="197"/>
      <c r="H82" s="197"/>
      <c r="I82" s="197"/>
      <c r="J82" s="197"/>
      <c r="K82" s="197"/>
      <c r="L82" s="197"/>
      <c r="M82" s="197"/>
      <c r="N82" s="197"/>
      <c r="O82" s="197"/>
      <c r="P82" s="197"/>
      <c r="Q82" s="197"/>
      <c r="R82" s="197"/>
      <c r="S82" s="197"/>
      <c r="T82" s="197"/>
      <c r="U82" s="197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44417</v>
      </c>
      <c r="D91" s="53" t="s">
        <v>77</v>
      </c>
      <c r="E91" s="197" t="s">
        <v>109</v>
      </c>
      <c r="F91" s="197"/>
      <c r="G91" s="197"/>
      <c r="H91" s="53"/>
      <c r="I91" s="53" t="s">
        <v>78</v>
      </c>
      <c r="J91" s="198" t="s">
        <v>108</v>
      </c>
      <c r="K91" s="198"/>
      <c r="L91" s="198"/>
      <c r="M91" s="198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2021-08-09T09:15:30Z</cp:lastPrinted>
  <dcterms:created xsi:type="dcterms:W3CDTF">2017-02-23T12:10:09Z</dcterms:created>
  <dcterms:modified xsi:type="dcterms:W3CDTF">2021-10-27T13:43:19Z</dcterms:modified>
</cp:coreProperties>
</file>